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9315" windowHeight="2910"/>
  </bookViews>
  <sheets>
    <sheet name="Respuesta al ejericio" sheetId="1" r:id="rId1"/>
  </sheets>
  <calcPr calcId="145621"/>
</workbook>
</file>

<file path=xl/calcChain.xml><?xml version="1.0" encoding="utf-8"?>
<calcChain xmlns="http://schemas.openxmlformats.org/spreadsheetml/2006/main">
  <c r="D19" i="1" l="1"/>
  <c r="E23" i="1" l="1"/>
  <c r="R22" i="1" l="1"/>
  <c r="R23" i="1" s="1"/>
  <c r="R24" i="1" s="1"/>
  <c r="R25" i="1" s="1"/>
  <c r="R26" i="1" s="1"/>
  <c r="R11" i="1"/>
  <c r="R12" i="1" s="1"/>
  <c r="R13" i="1" s="1"/>
  <c r="K22" i="1"/>
  <c r="K23" i="1" s="1"/>
  <c r="K24" i="1" s="1"/>
  <c r="K11" i="1"/>
  <c r="K12" i="1" s="1"/>
  <c r="K13" i="1" s="1"/>
  <c r="E22" i="1"/>
  <c r="G11" i="1" l="1"/>
  <c r="D5" i="1"/>
  <c r="D6" i="1"/>
  <c r="D7" i="1"/>
  <c r="D8" i="1"/>
  <c r="D9" i="1"/>
  <c r="D10" i="1"/>
  <c r="D11" i="1"/>
  <c r="D12" i="1"/>
  <c r="D13" i="1"/>
  <c r="D14" i="1"/>
  <c r="D15" i="1"/>
  <c r="D4" i="1"/>
  <c r="E25" i="1" l="1"/>
  <c r="D16" i="1"/>
  <c r="D18" i="1" s="1"/>
  <c r="K25" i="1" l="1"/>
  <c r="K26" i="1" s="1"/>
  <c r="R14" i="1"/>
  <c r="R2" i="1"/>
  <c r="R3" i="1" s="1"/>
  <c r="R4" i="1" s="1"/>
  <c r="K14" i="1"/>
  <c r="K15" i="1" s="1"/>
  <c r="K2" i="1"/>
  <c r="K3" i="1" s="1"/>
  <c r="K4" i="1" s="1"/>
  <c r="R15" i="1" l="1"/>
</calcChain>
</file>

<file path=xl/sharedStrings.xml><?xml version="1.0" encoding="utf-8"?>
<sst xmlns="http://schemas.openxmlformats.org/spreadsheetml/2006/main" count="116" uniqueCount="49">
  <si>
    <t>Horas</t>
  </si>
  <si>
    <t>Días de mes</t>
  </si>
  <si>
    <t>Horas al mes</t>
  </si>
  <si>
    <t>Consumo</t>
  </si>
  <si>
    <t>kWh</t>
  </si>
  <si>
    <t>Consumo anual:</t>
  </si>
  <si>
    <t>kWh para nos ser DAC:</t>
  </si>
  <si>
    <t>Recuso del sitio</t>
  </si>
  <si>
    <t>Suma:</t>
  </si>
  <si>
    <t>al 85%:</t>
  </si>
  <si>
    <t>h de generación de la potencia nominal</t>
  </si>
  <si>
    <t>MAR/MAY</t>
  </si>
  <si>
    <t>ENE/MAR</t>
  </si>
  <si>
    <t>NOV/ENE</t>
  </si>
  <si>
    <t>SEP/NOV</t>
  </si>
  <si>
    <t>JUL/SEP</t>
  </si>
  <si>
    <t>MAY/JUL</t>
  </si>
  <si>
    <t>kWh al mes</t>
  </si>
  <si>
    <t>Umbral DAC:</t>
  </si>
  <si>
    <t>Consumo anual para ser DAC:</t>
  </si>
  <si>
    <t>kWh al año</t>
  </si>
  <si>
    <t>Lo que el cliente necesita generar para no ser DAC:</t>
  </si>
  <si>
    <t>Cálculo simple para el 100%</t>
  </si>
  <si>
    <t>Potencia necesaria:</t>
  </si>
  <si>
    <t>kW</t>
  </si>
  <si>
    <t>Número de módulos:</t>
  </si>
  <si>
    <t>W</t>
  </si>
  <si>
    <t>Potencia del módulo:</t>
  </si>
  <si>
    <t>Se toma un número entero de módulos</t>
  </si>
  <si>
    <t>Cantidad:</t>
  </si>
  <si>
    <t>Potencia</t>
  </si>
  <si>
    <t>Capacidad:</t>
  </si>
  <si>
    <t>Estimado de generación:</t>
  </si>
  <si>
    <t>Neto anual</t>
  </si>
  <si>
    <t>Validación 1</t>
  </si>
  <si>
    <t>Validación 2</t>
  </si>
  <si>
    <t>Conclusión:</t>
  </si>
  <si>
    <t>Cálculo simple para salir de DAC</t>
  </si>
  <si>
    <t>3,664 &gt; 3,000, 3 módulos no son suficientes</t>
  </si>
  <si>
    <t>2,987 &lt; 3,000, sale de DAC pero es muy justo</t>
  </si>
  <si>
    <t>Se recomendarían 5 por seguridad</t>
  </si>
  <si>
    <t>Configuración más cercana al 100% sin excederse</t>
  </si>
  <si>
    <t>La más rentable</t>
  </si>
  <si>
    <t xml:space="preserve">  El sistema genera de más</t>
  </si>
  <si>
    <t xml:space="preserve"> (pudiera contemplar más consumo en el futuro)</t>
  </si>
  <si>
    <t>El cliente sigue siendo DAC</t>
  </si>
  <si>
    <t>* ATENCIÓN, no existen decímales en módulos</t>
  </si>
  <si>
    <t>h (*atención, esto es recurso nominal)</t>
  </si>
  <si>
    <t>h promedio al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</si>
</sst>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0"/>
    <numFmt numFmtId="167" formatCode="0.000"/>
    <numFmt numFmtId="168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4A7EBB"/>
      </left>
      <right style="thin">
        <color rgb="FF4A7EBB"/>
      </right>
      <top style="thin">
        <color rgb="FF4A7EBB"/>
      </top>
      <bottom style="thin">
        <color rgb="FF4A7EBB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FF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wrapText="1" readingOrder="1"/>
    </xf>
    <xf numFmtId="0" fontId="2" fillId="3" borderId="2" xfId="0" applyFont="1" applyFill="1" applyBorder="1" applyAlignment="1">
      <alignment horizontal="center" wrapText="1" readingOrder="1"/>
    </xf>
    <xf numFmtId="0" fontId="2" fillId="0" borderId="3" xfId="0" applyFont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3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6" xfId="0" applyFont="1" applyBorder="1"/>
    <xf numFmtId="0" fontId="2" fillId="2" borderId="4" xfId="0" applyFont="1" applyFill="1" applyBorder="1" applyAlignment="1">
      <alignment horizontal="center" wrapText="1" readingOrder="1"/>
    </xf>
    <xf numFmtId="164" fontId="3" fillId="3" borderId="5" xfId="0" applyNumberFormat="1" applyFont="1" applyFill="1" applyBorder="1" applyAlignment="1">
      <alignment horizontal="center" wrapText="1" readingOrder="1"/>
    </xf>
    <xf numFmtId="165" fontId="3" fillId="2" borderId="1" xfId="0" applyNumberFormat="1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 readingOrder="1"/>
    </xf>
    <xf numFmtId="0" fontId="0" fillId="0" borderId="0" xfId="0" applyFont="1" applyAlignment="1">
      <alignment readingOrder="1"/>
    </xf>
    <xf numFmtId="0" fontId="3" fillId="2" borderId="0" xfId="0" applyFont="1" applyFill="1" applyBorder="1" applyAlignment="1">
      <alignment horizontal="center" readingOrder="1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3" fontId="2" fillId="0" borderId="3" xfId="0" applyNumberFormat="1" applyFont="1" applyBorder="1" applyAlignment="1">
      <alignment horizontal="center" wrapText="1" readingOrder="1"/>
    </xf>
    <xf numFmtId="3" fontId="0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 wrapText="1" readingOrder="1"/>
    </xf>
    <xf numFmtId="166" fontId="0" fillId="0" borderId="0" xfId="0" applyNumberFormat="1" applyFont="1"/>
    <xf numFmtId="167" fontId="1" fillId="0" borderId="0" xfId="0" applyNumberFormat="1" applyFont="1"/>
    <xf numFmtId="0" fontId="0" fillId="0" borderId="8" xfId="0" applyFont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165" fontId="0" fillId="0" borderId="0" xfId="0" applyNumberFormat="1" applyFont="1"/>
    <xf numFmtId="168" fontId="0" fillId="0" borderId="0" xfId="0" applyNumberFormat="1" applyFont="1"/>
    <xf numFmtId="0" fontId="1" fillId="0" borderId="0" xfId="0" applyFont="1"/>
    <xf numFmtId="1" fontId="0" fillId="0" borderId="0" xfId="0" applyNumberFormat="1" applyFont="1"/>
    <xf numFmtId="3" fontId="4" fillId="0" borderId="0" xfId="0" applyNumberFormat="1" applyFont="1"/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3" fillId="3" borderId="2" xfId="0" applyNumberFormat="1" applyFont="1" applyFill="1" applyBorder="1" applyAlignment="1">
      <alignment horizontal="center" wrapText="1" readingOrder="1"/>
    </xf>
    <xf numFmtId="0" fontId="0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"/>
  <sheetViews>
    <sheetView tabSelected="1" zoomScale="90" zoomScaleNormal="90" workbookViewId="0"/>
  </sheetViews>
  <sheetFormatPr baseColWidth="10" defaultRowHeight="15" x14ac:dyDescent="0.25"/>
  <cols>
    <col min="1" max="2" width="11.42578125" style="1"/>
    <col min="3" max="3" width="11.28515625" style="1" bestFit="1" customWidth="1"/>
    <col min="4" max="4" width="13.28515625" style="1" bestFit="1" customWidth="1"/>
    <col min="5" max="6" width="11.42578125" style="1"/>
    <col min="7" max="7" width="9.28515625" style="1" bestFit="1" customWidth="1"/>
    <col min="8" max="8" width="14.42578125" style="1" customWidth="1"/>
    <col min="9" max="10" width="11.42578125" style="1"/>
    <col min="11" max="11" width="7.5703125" style="1" bestFit="1" customWidth="1"/>
    <col min="12" max="17" width="11.42578125" style="1"/>
    <col min="18" max="18" width="7.5703125" style="1" bestFit="1" customWidth="1"/>
    <col min="19" max="16384" width="11.42578125" style="1"/>
  </cols>
  <sheetData>
    <row r="1" spans="2:20" x14ac:dyDescent="0.25">
      <c r="J1" s="31" t="s">
        <v>22</v>
      </c>
      <c r="K1" s="31"/>
      <c r="L1" s="31"/>
      <c r="Q1" s="31" t="s">
        <v>37</v>
      </c>
      <c r="R1" s="31"/>
      <c r="S1" s="31"/>
    </row>
    <row r="2" spans="2:20" ht="15.75" thickBot="1" x14ac:dyDescent="0.3">
      <c r="B2" s="30" t="s">
        <v>7</v>
      </c>
      <c r="C2" s="30"/>
      <c r="D2" s="30"/>
      <c r="J2" s="7" t="s">
        <v>23</v>
      </c>
      <c r="K2" s="21">
        <f>G11/D18</f>
        <v>3.3642982676374591</v>
      </c>
      <c r="L2" s="1" t="s">
        <v>24</v>
      </c>
      <c r="Q2" s="7" t="s">
        <v>23</v>
      </c>
      <c r="R2" s="21">
        <f>E25/D18</f>
        <v>1.592651120202035</v>
      </c>
      <c r="S2" s="1" t="s">
        <v>24</v>
      </c>
    </row>
    <row r="3" spans="2:20" ht="16.5" thickTop="1" thickBot="1" x14ac:dyDescent="0.3">
      <c r="B3" s="12" t="s">
        <v>0</v>
      </c>
      <c r="C3" s="12" t="s">
        <v>1</v>
      </c>
      <c r="D3" s="12" t="s">
        <v>2</v>
      </c>
      <c r="E3" s="13"/>
      <c r="F3" s="13"/>
      <c r="G3" s="14" t="s">
        <v>3</v>
      </c>
      <c r="H3" s="13"/>
      <c r="J3" s="7" t="s">
        <v>23</v>
      </c>
      <c r="K3" s="25">
        <f>K2*1000</f>
        <v>3364.298267637459</v>
      </c>
      <c r="L3" s="1" t="s">
        <v>26</v>
      </c>
      <c r="Q3" s="7" t="s">
        <v>23</v>
      </c>
      <c r="R3" s="25">
        <f>R2*1000</f>
        <v>1592.6511202020351</v>
      </c>
      <c r="S3" s="1" t="s">
        <v>26</v>
      </c>
    </row>
    <row r="4" spans="2:20" ht="15.75" thickBot="1" x14ac:dyDescent="0.3">
      <c r="B4" s="3">
        <v>4.8</v>
      </c>
      <c r="C4" s="3">
        <v>31</v>
      </c>
      <c r="D4" s="3">
        <f>B4*C4</f>
        <v>148.79999999999998</v>
      </c>
      <c r="F4" s="7" t="s">
        <v>11</v>
      </c>
      <c r="G4" s="4">
        <v>956</v>
      </c>
      <c r="H4" s="1" t="s">
        <v>4</v>
      </c>
      <c r="J4" s="7" t="s">
        <v>25</v>
      </c>
      <c r="K4" s="20">
        <f>K3/K6</f>
        <v>8.4107456690936484</v>
      </c>
      <c r="L4" s="1" t="s">
        <v>46</v>
      </c>
      <c r="Q4" s="7" t="s">
        <v>25</v>
      </c>
      <c r="R4" s="20">
        <f>R3/R6</f>
        <v>3.981627800505088</v>
      </c>
      <c r="S4" s="1" t="s">
        <v>46</v>
      </c>
    </row>
    <row r="5" spans="2:20" ht="16.5" thickTop="1" thickBot="1" x14ac:dyDescent="0.3">
      <c r="B5" s="2">
        <v>5.7</v>
      </c>
      <c r="C5" s="2">
        <v>28</v>
      </c>
      <c r="D5" s="2">
        <f t="shared" ref="D5:D15" si="0">B5*C5</f>
        <v>159.6</v>
      </c>
      <c r="F5" s="7" t="s">
        <v>12</v>
      </c>
      <c r="G5" s="4">
        <v>1042</v>
      </c>
      <c r="H5" s="1" t="s">
        <v>4</v>
      </c>
      <c r="J5" s="7"/>
      <c r="Q5" s="7"/>
    </row>
    <row r="6" spans="2:20" ht="15.75" thickBot="1" x14ac:dyDescent="0.3">
      <c r="B6" s="3">
        <v>6.6</v>
      </c>
      <c r="C6" s="3">
        <v>31</v>
      </c>
      <c r="D6" s="3">
        <f t="shared" si="0"/>
        <v>204.6</v>
      </c>
      <c r="F6" s="7" t="s">
        <v>13</v>
      </c>
      <c r="G6" s="4">
        <v>1079</v>
      </c>
      <c r="H6" s="1" t="s">
        <v>4</v>
      </c>
      <c r="I6" s="22"/>
      <c r="J6" s="23" t="s">
        <v>27</v>
      </c>
      <c r="K6" s="8">
        <v>400</v>
      </c>
      <c r="L6" s="24" t="s">
        <v>26</v>
      </c>
      <c r="P6" s="22"/>
      <c r="Q6" s="23" t="s">
        <v>27</v>
      </c>
      <c r="R6" s="8">
        <v>400</v>
      </c>
      <c r="S6" s="24" t="s">
        <v>26</v>
      </c>
    </row>
    <row r="7" spans="2:20" ht="15.75" thickBot="1" x14ac:dyDescent="0.3">
      <c r="B7" s="5">
        <v>6.5</v>
      </c>
      <c r="C7" s="5">
        <v>30</v>
      </c>
      <c r="D7" s="5">
        <f t="shared" si="0"/>
        <v>195</v>
      </c>
      <c r="F7" s="34" t="s">
        <v>14</v>
      </c>
      <c r="G7" s="4">
        <v>930</v>
      </c>
      <c r="H7" s="1" t="s">
        <v>4</v>
      </c>
      <c r="J7" s="7"/>
      <c r="Q7" s="7"/>
    </row>
    <row r="8" spans="2:20" ht="15.75" thickBot="1" x14ac:dyDescent="0.3">
      <c r="B8" s="3">
        <v>6.2</v>
      </c>
      <c r="C8" s="3">
        <v>31</v>
      </c>
      <c r="D8" s="3">
        <f t="shared" si="0"/>
        <v>192.20000000000002</v>
      </c>
      <c r="F8" s="34" t="s">
        <v>15</v>
      </c>
      <c r="G8" s="4">
        <v>858</v>
      </c>
      <c r="H8" s="1" t="s">
        <v>4</v>
      </c>
      <c r="I8" s="32" t="s">
        <v>34</v>
      </c>
      <c r="J8" s="32"/>
      <c r="K8" s="32"/>
      <c r="L8" s="32"/>
      <c r="P8" s="32" t="s">
        <v>34</v>
      </c>
      <c r="Q8" s="32"/>
      <c r="R8" s="32"/>
      <c r="S8" s="32"/>
    </row>
    <row r="9" spans="2:20" ht="15.75" thickBot="1" x14ac:dyDescent="0.3">
      <c r="B9" s="5">
        <v>5.6</v>
      </c>
      <c r="C9" s="5">
        <v>30</v>
      </c>
      <c r="D9" s="5">
        <f t="shared" si="0"/>
        <v>168</v>
      </c>
      <c r="F9" s="34" t="s">
        <v>16</v>
      </c>
      <c r="G9" s="4">
        <v>830</v>
      </c>
      <c r="H9" s="1" t="s">
        <v>4</v>
      </c>
      <c r="I9" s="1" t="s">
        <v>28</v>
      </c>
      <c r="J9" s="7"/>
      <c r="P9" s="1" t="s">
        <v>28</v>
      </c>
      <c r="Q9" s="7"/>
    </row>
    <row r="10" spans="2:20" ht="15.75" thickBot="1" x14ac:dyDescent="0.3">
      <c r="B10" s="3">
        <v>5.5</v>
      </c>
      <c r="C10" s="3">
        <v>31</v>
      </c>
      <c r="D10" s="3">
        <f t="shared" si="0"/>
        <v>170.5</v>
      </c>
      <c r="J10" s="7" t="s">
        <v>29</v>
      </c>
      <c r="K10" s="1">
        <v>9</v>
      </c>
      <c r="Q10" s="7" t="s">
        <v>29</v>
      </c>
      <c r="R10" s="1">
        <v>3</v>
      </c>
    </row>
    <row r="11" spans="2:20" ht="15.75" thickBot="1" x14ac:dyDescent="0.3">
      <c r="B11" s="5">
        <v>5.4</v>
      </c>
      <c r="C11" s="5">
        <v>31</v>
      </c>
      <c r="D11" s="5">
        <f t="shared" si="0"/>
        <v>167.4</v>
      </c>
      <c r="F11" s="7" t="s">
        <v>5</v>
      </c>
      <c r="G11" s="17">
        <f>SUM(G4:G9)</f>
        <v>5695</v>
      </c>
      <c r="H11" s="1" t="s">
        <v>4</v>
      </c>
      <c r="J11" s="7" t="s">
        <v>30</v>
      </c>
      <c r="K11" s="1">
        <f>K6</f>
        <v>400</v>
      </c>
      <c r="L11" s="1" t="s">
        <v>26</v>
      </c>
      <c r="Q11" s="7" t="s">
        <v>30</v>
      </c>
      <c r="R11" s="1">
        <f>R6</f>
        <v>400</v>
      </c>
      <c r="S11" s="1" t="s">
        <v>26</v>
      </c>
    </row>
    <row r="12" spans="2:20" ht="15.75" thickBot="1" x14ac:dyDescent="0.3">
      <c r="B12" s="3">
        <v>5</v>
      </c>
      <c r="C12" s="3">
        <v>30</v>
      </c>
      <c r="D12" s="3">
        <f t="shared" si="0"/>
        <v>150</v>
      </c>
      <c r="J12" s="7" t="s">
        <v>31</v>
      </c>
      <c r="K12" s="6">
        <f>K11*K10</f>
        <v>3600</v>
      </c>
      <c r="L12" s="1" t="s">
        <v>26</v>
      </c>
      <c r="Q12" s="7" t="s">
        <v>31</v>
      </c>
      <c r="R12" s="6">
        <f>R11*R10</f>
        <v>1200</v>
      </c>
      <c r="S12" s="1" t="s">
        <v>26</v>
      </c>
    </row>
    <row r="13" spans="2:20" ht="15.75" thickBot="1" x14ac:dyDescent="0.3">
      <c r="B13" s="5">
        <v>4.9000000000000004</v>
      </c>
      <c r="C13" s="5">
        <v>31</v>
      </c>
      <c r="D13" s="5">
        <f t="shared" si="0"/>
        <v>151.9</v>
      </c>
      <c r="J13" s="7" t="s">
        <v>31</v>
      </c>
      <c r="K13" s="26">
        <f>K12/1000</f>
        <v>3.6</v>
      </c>
      <c r="L13" s="1" t="s">
        <v>24</v>
      </c>
      <c r="Q13" s="7" t="s">
        <v>31</v>
      </c>
      <c r="R13" s="26">
        <f>R12/1000</f>
        <v>1.2</v>
      </c>
      <c r="S13" s="1" t="s">
        <v>24</v>
      </c>
    </row>
    <row r="14" spans="2:20" ht="15.75" thickBot="1" x14ac:dyDescent="0.3">
      <c r="B14" s="3">
        <v>4.8</v>
      </c>
      <c r="C14" s="3">
        <v>30</v>
      </c>
      <c r="D14" s="3">
        <f t="shared" si="0"/>
        <v>144</v>
      </c>
      <c r="J14" s="7" t="s">
        <v>32</v>
      </c>
      <c r="K14" s="6">
        <f>K13*D18</f>
        <v>6093.9900000000007</v>
      </c>
      <c r="L14" s="1" t="s">
        <v>4</v>
      </c>
      <c r="Q14" s="7" t="s">
        <v>32</v>
      </c>
      <c r="R14" s="6">
        <f>R13*D18</f>
        <v>2031.33</v>
      </c>
      <c r="S14" s="1" t="s">
        <v>4</v>
      </c>
      <c r="T14" s="6"/>
    </row>
    <row r="15" spans="2:20" ht="15.75" thickBot="1" x14ac:dyDescent="0.3">
      <c r="B15" s="5">
        <v>4.5</v>
      </c>
      <c r="C15" s="5">
        <v>31</v>
      </c>
      <c r="D15" s="9">
        <f t="shared" si="0"/>
        <v>139.5</v>
      </c>
      <c r="J15" s="7" t="s">
        <v>33</v>
      </c>
      <c r="K15" s="6">
        <f>G11-K14</f>
        <v>-398.99000000000069</v>
      </c>
      <c r="L15" s="1" t="s">
        <v>4</v>
      </c>
      <c r="Q15" s="7" t="s">
        <v>33</v>
      </c>
      <c r="R15" s="29">
        <f>G11-R14</f>
        <v>3663.67</v>
      </c>
      <c r="S15" s="1" t="s">
        <v>4</v>
      </c>
    </row>
    <row r="16" spans="2:20" ht="15.75" thickBot="1" x14ac:dyDescent="0.3">
      <c r="C16" s="7" t="s">
        <v>8</v>
      </c>
      <c r="D16" s="10">
        <f>SUM(D4:D15)</f>
        <v>1991.5000000000002</v>
      </c>
      <c r="E16" s="1" t="s">
        <v>47</v>
      </c>
      <c r="I16" s="27" t="s">
        <v>36</v>
      </c>
      <c r="J16" s="16" t="s">
        <v>43</v>
      </c>
      <c r="P16" s="27" t="s">
        <v>36</v>
      </c>
      <c r="Q16" s="16" t="s">
        <v>38</v>
      </c>
    </row>
    <row r="17" spans="3:20" ht="15.75" thickBot="1" x14ac:dyDescent="0.3">
      <c r="J17" s="16" t="s">
        <v>44</v>
      </c>
      <c r="Q17" s="16" t="s">
        <v>45</v>
      </c>
    </row>
    <row r="18" spans="3:20" ht="16.5" thickTop="1" thickBot="1" x14ac:dyDescent="0.3">
      <c r="C18" s="7" t="s">
        <v>9</v>
      </c>
      <c r="D18" s="11">
        <f>D16*0.85</f>
        <v>1692.7750000000001</v>
      </c>
      <c r="E18" s="1" t="s">
        <v>10</v>
      </c>
    </row>
    <row r="19" spans="3:20" ht="15.75" thickBot="1" x14ac:dyDescent="0.3">
      <c r="D19" s="33">
        <f>D18/356</f>
        <v>4.7549859550561804</v>
      </c>
      <c r="E19" s="1" t="s">
        <v>48</v>
      </c>
      <c r="I19" s="32" t="s">
        <v>35</v>
      </c>
      <c r="J19" s="32" t="s">
        <v>35</v>
      </c>
      <c r="K19" s="32"/>
      <c r="L19" s="32"/>
      <c r="P19" s="32" t="s">
        <v>35</v>
      </c>
      <c r="Q19" s="32" t="s">
        <v>35</v>
      </c>
      <c r="R19" s="32"/>
      <c r="S19" s="32"/>
    </row>
    <row r="20" spans="3:20" x14ac:dyDescent="0.25">
      <c r="I20" s="1" t="s">
        <v>28</v>
      </c>
      <c r="J20" s="7"/>
      <c r="P20" s="1" t="s">
        <v>28</v>
      </c>
      <c r="Q20" s="7"/>
    </row>
    <row r="21" spans="3:20" x14ac:dyDescent="0.25">
      <c r="D21" s="7" t="s">
        <v>18</v>
      </c>
      <c r="E21" s="18">
        <v>250</v>
      </c>
      <c r="F21" s="15" t="s">
        <v>17</v>
      </c>
      <c r="G21" s="6"/>
      <c r="J21" s="7" t="s">
        <v>29</v>
      </c>
      <c r="K21" s="1">
        <v>8</v>
      </c>
      <c r="Q21" s="7" t="s">
        <v>29</v>
      </c>
      <c r="R21" s="1">
        <v>4</v>
      </c>
    </row>
    <row r="22" spans="3:20" x14ac:dyDescent="0.25">
      <c r="D22" s="7" t="s">
        <v>19</v>
      </c>
      <c r="E22" s="18">
        <f>E21*12</f>
        <v>3000</v>
      </c>
      <c r="F22" s="1" t="s">
        <v>20</v>
      </c>
      <c r="J22" s="7" t="s">
        <v>30</v>
      </c>
      <c r="K22" s="1">
        <f>K6</f>
        <v>400</v>
      </c>
      <c r="L22" s="1" t="s">
        <v>26</v>
      </c>
      <c r="Q22" s="7" t="s">
        <v>30</v>
      </c>
      <c r="R22" s="1">
        <f>R6</f>
        <v>400</v>
      </c>
      <c r="S22" s="1" t="s">
        <v>26</v>
      </c>
    </row>
    <row r="23" spans="3:20" x14ac:dyDescent="0.25">
      <c r="D23" s="7" t="s">
        <v>6</v>
      </c>
      <c r="E23" s="19">
        <f>E22-1</f>
        <v>2999</v>
      </c>
      <c r="F23" s="1" t="s">
        <v>4</v>
      </c>
      <c r="J23" s="7" t="s">
        <v>31</v>
      </c>
      <c r="K23" s="6">
        <f>K22*K21</f>
        <v>3200</v>
      </c>
      <c r="L23" s="1" t="s">
        <v>26</v>
      </c>
      <c r="Q23" s="7" t="s">
        <v>31</v>
      </c>
      <c r="R23" s="6">
        <f>R22*R21</f>
        <v>1600</v>
      </c>
      <c r="S23" s="1" t="s">
        <v>26</v>
      </c>
    </row>
    <row r="24" spans="3:20" x14ac:dyDescent="0.25">
      <c r="J24" s="7" t="s">
        <v>31</v>
      </c>
      <c r="K24" s="26">
        <f>K23/1000</f>
        <v>3.2</v>
      </c>
      <c r="L24" s="1" t="s">
        <v>24</v>
      </c>
      <c r="Q24" s="7" t="s">
        <v>31</v>
      </c>
      <c r="R24" s="26">
        <f>R23/1000</f>
        <v>1.6</v>
      </c>
      <c r="S24" s="1" t="s">
        <v>24</v>
      </c>
    </row>
    <row r="25" spans="3:20" x14ac:dyDescent="0.25">
      <c r="D25" s="7" t="s">
        <v>21</v>
      </c>
      <c r="E25" s="19">
        <f>G11-E23</f>
        <v>2696</v>
      </c>
      <c r="F25" s="1" t="s">
        <v>4</v>
      </c>
      <c r="J25" s="7" t="s">
        <v>32</v>
      </c>
      <c r="K25" s="6">
        <f>K24*D18</f>
        <v>5416.880000000001</v>
      </c>
      <c r="L25" s="1" t="s">
        <v>4</v>
      </c>
      <c r="Q25" s="7" t="s">
        <v>32</v>
      </c>
      <c r="R25" s="6">
        <f>R24*D18</f>
        <v>2708.4400000000005</v>
      </c>
      <c r="S25" s="1" t="s">
        <v>4</v>
      </c>
      <c r="T25" s="28"/>
    </row>
    <row r="26" spans="3:20" x14ac:dyDescent="0.25">
      <c r="D26" s="7"/>
      <c r="J26" s="7" t="s">
        <v>33</v>
      </c>
      <c r="K26" s="6">
        <f>G11-K25</f>
        <v>278.11999999999898</v>
      </c>
      <c r="L26" s="1" t="s">
        <v>4</v>
      </c>
      <c r="M26" s="28"/>
      <c r="Q26" s="7" t="s">
        <v>33</v>
      </c>
      <c r="R26" s="6">
        <f>G11-R25</f>
        <v>2986.5599999999995</v>
      </c>
      <c r="S26" s="1" t="s">
        <v>4</v>
      </c>
    </row>
    <row r="27" spans="3:20" x14ac:dyDescent="0.25">
      <c r="I27" s="27" t="s">
        <v>36</v>
      </c>
      <c r="J27" s="16" t="s">
        <v>41</v>
      </c>
      <c r="P27" s="27" t="s">
        <v>36</v>
      </c>
      <c r="Q27" s="16" t="s">
        <v>39</v>
      </c>
    </row>
    <row r="28" spans="3:20" x14ac:dyDescent="0.25">
      <c r="J28" s="16" t="s">
        <v>42</v>
      </c>
      <c r="Q28" s="16" t="s">
        <v>40</v>
      </c>
    </row>
  </sheetData>
  <mergeCells count="7">
    <mergeCell ref="B2:D2"/>
    <mergeCell ref="J1:L1"/>
    <mergeCell ref="I8:L8"/>
    <mergeCell ref="I19:L19"/>
    <mergeCell ref="Q1:S1"/>
    <mergeCell ref="P8:S8"/>
    <mergeCell ref="P19:S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 al ejericio</vt:lpstr>
    </vt:vector>
  </TitlesOfParts>
  <Company>Novum Energia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Guerra Orraca</dc:creator>
  <cp:lastModifiedBy>Alejandro Guerra Orraca</cp:lastModifiedBy>
  <dcterms:created xsi:type="dcterms:W3CDTF">2015-07-23T20:29:35Z</dcterms:created>
  <dcterms:modified xsi:type="dcterms:W3CDTF">2021-03-25T03:01:41Z</dcterms:modified>
</cp:coreProperties>
</file>